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USER\GESCHÄFTSFÜHRUNG\1_DHS_Boss(i)\Hotellerie\Hotel-Preis-Studie Kohl &amp; Partner\"/>
    </mc:Choice>
  </mc:AlternateContent>
  <bookViews>
    <workbookView xWindow="0" yWindow="0" windowWidth="38400" windowHeight="17115"/>
  </bookViews>
  <sheets>
    <sheet name="CF Treiber" sheetId="1" r:id="rId1"/>
  </sheets>
  <externalReferences>
    <externalReference r:id="rId2"/>
    <externalReference r:id="rId3"/>
  </externalReferences>
  <definedNames>
    <definedName name="Aufzeichnung1">#REF!</definedName>
    <definedName name="Aufzeichnung2">#REF!</definedName>
    <definedName name="Aufzeichnung3">#REF!</definedName>
    <definedName name="Aufzeichnung4">#REF!</definedName>
    <definedName name="Aufzeichnung5">#REF!</definedName>
    <definedName name="Aufzeichnung6">#REF!</definedName>
    <definedName name="Aufzeichnung7">#REF!</definedName>
    <definedName name="_xlnm.Database">#REF!</definedName>
    <definedName name="db">#REF!</definedName>
    <definedName name="_xlnm.Print_Area" localSheetId="0">'CF Treiber'!$A$1:$H$32</definedName>
    <definedName name="n">'[1](Basisdaten)'!$E$5</definedName>
    <definedName name="_xlnm.Criteria">'[2]MAKO 2007'!#REF!</definedName>
    <definedName name="_xlnm.Extra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7" i="1" l="1"/>
  <c r="F7" i="1"/>
  <c r="G7" i="1"/>
  <c r="C11" i="1" l="1"/>
  <c r="G11" i="1" s="1"/>
  <c r="C9" i="1"/>
  <c r="F9" i="1" s="1"/>
  <c r="E6" i="1"/>
  <c r="E8" i="1" s="1"/>
  <c r="E10" i="1"/>
  <c r="E12" i="1"/>
  <c r="E42" i="1" s="1"/>
  <c r="D6" i="1"/>
  <c r="D7" i="1" s="1"/>
  <c r="D10" i="1"/>
  <c r="F6" i="1"/>
  <c r="F10" i="1" s="1"/>
  <c r="F11" i="1" s="1"/>
  <c r="F41" i="1" s="1"/>
  <c r="C42" i="1"/>
  <c r="D12" i="1"/>
  <c r="D42" i="1" s="1"/>
  <c r="F12" i="1"/>
  <c r="F42" i="1" s="1"/>
  <c r="G6" i="1"/>
  <c r="G12" i="1" s="1"/>
  <c r="G42" i="1" s="1"/>
  <c r="C39" i="1"/>
  <c r="B42" i="1"/>
  <c r="B40" i="1"/>
  <c r="G10" i="1"/>
  <c r="G8" i="1"/>
  <c r="F8" i="1"/>
  <c r="C40" i="1" l="1"/>
  <c r="E11" i="1"/>
  <c r="E41" i="1" s="1"/>
  <c r="D9" i="1"/>
  <c r="D40" i="1" s="1"/>
  <c r="G9" i="1"/>
  <c r="G40" i="1" s="1"/>
  <c r="D11" i="1"/>
  <c r="D41" i="1" s="1"/>
  <c r="F13" i="1"/>
  <c r="F40" i="1"/>
  <c r="G41" i="1"/>
  <c r="C41" i="1"/>
  <c r="E9" i="1"/>
  <c r="C13" i="1"/>
  <c r="G13" i="1" l="1"/>
  <c r="G16" i="1" s="1"/>
  <c r="D13" i="1"/>
  <c r="F16" i="1"/>
  <c r="F15" i="1"/>
  <c r="F43" i="1"/>
  <c r="F14" i="1"/>
  <c r="C14" i="1"/>
  <c r="C43" i="1"/>
  <c r="E40" i="1"/>
  <c r="E13" i="1"/>
  <c r="G43" i="1" l="1"/>
  <c r="G15" i="1"/>
  <c r="G14" i="1"/>
  <c r="D43" i="1"/>
  <c r="D14" i="1"/>
  <c r="D15" i="1"/>
  <c r="D16" i="1"/>
  <c r="E43" i="1"/>
  <c r="E14" i="1"/>
  <c r="E15" i="1"/>
  <c r="E16" i="1"/>
</calcChain>
</file>

<file path=xl/comments1.xml><?xml version="1.0" encoding="utf-8"?>
<comments xmlns="http://schemas.openxmlformats.org/spreadsheetml/2006/main">
  <authors>
    <author>Daniel Orasche, Kohl &amp; Partner</author>
  </authors>
  <commentList>
    <comment ref="C7" authorId="0" shapeId="0">
      <text>
        <r>
          <rPr>
            <b/>
            <sz val="9"/>
            <color indexed="81"/>
            <rFont val="Arial"/>
            <family val="2"/>
          </rPr>
          <t>Daniel Orasche, Kohl &amp; Partner:</t>
        </r>
        <r>
          <rPr>
            <sz val="9"/>
            <color indexed="81"/>
            <rFont val="Arial"/>
            <family val="2"/>
          </rPr>
          <t xml:space="preserve">
Trage Sie hier ihre Nächtigungen des Vorjahres ein (Ist ihr Wirtschaftsjahr 1.1. - 31.12 - dann verwenden Sie auch die Nächtigungen in dieser Periode.</t>
        </r>
      </text>
    </comment>
    <comment ref="C8" authorId="0" shapeId="0">
      <text>
        <r>
          <rPr>
            <b/>
            <sz val="9"/>
            <color indexed="81"/>
            <rFont val="Arial"/>
            <family val="2"/>
          </rPr>
          <t>Daniel Orasche, Kohl &amp; Partner:</t>
        </r>
        <r>
          <rPr>
            <sz val="9"/>
            <color indexed="81"/>
            <rFont val="Arial"/>
            <family val="2"/>
          </rPr>
          <t xml:space="preserve">
Hier bitte ihren Netto-Durchschnittspreis des letzten Jahres eintragen. Berechnet (Gesamterlöse netto, ohne Ortstaxen) dividiert durch Nächtigungen.</t>
        </r>
      </text>
    </comment>
    <comment ref="C10" authorId="0" shapeId="0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Tragen Sie die variablen Kosten pro Nächtigung ein. Wie hoch sind die direkten Gästekosten pro Nächtigung?</t>
        </r>
      </text>
    </comment>
    <comment ref="C12" authorId="0" shapeId="0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Hier bitte ihre Fixkosten eintragen (Mitarbeiterkosten, Sachkosten - keine Abschreibung, Tilgungen, Zinsen oder Unternehmerlohn).</t>
        </r>
      </text>
    </comment>
  </commentList>
</comments>
</file>

<file path=xl/sharedStrings.xml><?xml version="1.0" encoding="utf-8"?>
<sst xmlns="http://schemas.openxmlformats.org/spreadsheetml/2006/main" count="26" uniqueCount="21">
  <si>
    <t>Durchschnittspreis</t>
  </si>
  <si>
    <t>Fixkosten</t>
  </si>
  <si>
    <t>Umsatz</t>
  </si>
  <si>
    <t>BASIS</t>
  </si>
  <si>
    <t xml:space="preserve">Cash Flow in % </t>
  </si>
  <si>
    <t>Preis</t>
  </si>
  <si>
    <t>var. Kosten</t>
  </si>
  <si>
    <t>Cash Flow</t>
  </si>
  <si>
    <t>Veränderung Cash Flow in €</t>
  </si>
  <si>
    <t>Veränderung Cash Flow in %</t>
  </si>
  <si>
    <t>Nächtigungen</t>
  </si>
  <si>
    <t>var. Kosten / Nächt.</t>
  </si>
  <si>
    <t>var. Kosten gesamt</t>
  </si>
  <si>
    <t>Veränderung in</t>
  </si>
  <si>
    <t>Menge</t>
  </si>
  <si>
    <t>... Menge</t>
  </si>
  <si>
    <t>... Preis</t>
  </si>
  <si>
    <t>... var. Kosten</t>
  </si>
  <si>
    <t>... Fixkosten</t>
  </si>
  <si>
    <r>
      <t>Cash Flow</t>
    </r>
    <r>
      <rPr>
        <sz val="12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(vor Raten, Abschreibungen &amp; Unternehmerlohn,...)</t>
    </r>
  </si>
  <si>
    <r>
      <t xml:space="preserve">Auswirkung einer Veränderung der Gewinn-Treiber von
</t>
    </r>
    <r>
      <rPr>
        <u/>
        <sz val="14"/>
        <rFont val="Arial"/>
        <family val="2"/>
      </rPr>
      <t>daniel.orasche@kohl-partner.at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</si>
</sst>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_-* #,##0.00_-;\-* #,##0.00_-;_-* &quot;-&quot;??_-;_-@_-"/>
    <numFmt numFmtId="165" formatCode="[$€-2]\ #,##0"/>
    <numFmt numFmtId="166" formatCode="[$€-2]\ #,##0.0"/>
    <numFmt numFmtId="167" formatCode="#,##0\ &quot;Nächt.&quot;"/>
    <numFmt numFmtId="168" formatCode="&quot;-&quot;\ #,##0"/>
    <numFmt numFmtId="169" formatCode="\+\ 0\ %;[Red]\ \-\ 0\ %"/>
    <numFmt numFmtId="170" formatCode="\+\ #,##0\ ;[Red]\-\ #,##0\ "/>
    <numFmt numFmtId="171" formatCode="_-[$€-2]\ * #,##0.00_-;\-[$€-2]\ * #,##0.00_-;_-[$€-2]\ * &quot;-&quot;??_-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4"/>
      <color indexed="62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rgb="FF00206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14382B"/>
        <bgColor indexed="64"/>
      </patternFill>
    </fill>
    <fill>
      <patternFill patternType="solid">
        <fgColor rgb="FFE1DCBE"/>
        <bgColor indexed="64"/>
      </patternFill>
    </fill>
  </fills>
  <borders count="39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23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medium">
        <color indexed="23"/>
      </right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 style="thin">
        <color indexed="64"/>
      </top>
      <bottom/>
      <diagonal/>
    </border>
    <border>
      <left style="medium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medium">
        <color indexed="9"/>
      </right>
      <top style="medium">
        <color indexed="23"/>
      </top>
      <bottom style="thin">
        <color indexed="9"/>
      </bottom>
      <diagonal/>
    </border>
    <border>
      <left style="medium">
        <color indexed="9"/>
      </left>
      <right style="thin">
        <color indexed="64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medium">
        <color indexed="9"/>
      </left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9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medium">
        <color indexed="9"/>
      </left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23"/>
      </right>
      <top style="thin">
        <color indexed="23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64"/>
      </bottom>
      <diagonal/>
    </border>
    <border>
      <left style="medium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medium">
        <color indexed="23"/>
      </bottom>
      <diagonal/>
    </border>
    <border>
      <left style="medium">
        <color indexed="9"/>
      </left>
      <right/>
      <top style="thin">
        <color indexed="9"/>
      </top>
      <bottom style="medium">
        <color indexed="23"/>
      </bottom>
      <diagonal/>
    </border>
    <border>
      <left style="medium">
        <color indexed="9"/>
      </left>
      <right style="thin">
        <color indexed="64"/>
      </right>
      <top style="thin">
        <color indexed="9"/>
      </top>
      <bottom style="medium">
        <color indexed="23"/>
      </bottom>
      <diagonal/>
    </border>
  </borders>
  <cellStyleXfs count="3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2" fillId="0" borderId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4" fillId="0" borderId="0"/>
  </cellStyleXfs>
  <cellXfs count="66">
    <xf numFmtId="0" fontId="0" fillId="0" borderId="0" xfId="0"/>
    <xf numFmtId="0" fontId="0" fillId="16" borderId="0" xfId="0" applyFill="1"/>
    <xf numFmtId="0" fontId="6" fillId="16" borderId="5" xfId="0" applyFont="1" applyFill="1" applyBorder="1" applyAlignment="1">
      <alignment horizontal="center" wrapText="1"/>
    </xf>
    <xf numFmtId="0" fontId="1" fillId="16" borderId="5" xfId="0" applyFont="1" applyFill="1" applyBorder="1"/>
    <xf numFmtId="0" fontId="4" fillId="16" borderId="5" xfId="0" applyFont="1" applyFill="1" applyBorder="1"/>
    <xf numFmtId="169" fontId="5" fillId="16" borderId="6" xfId="0" applyNumberFormat="1" applyFont="1" applyFill="1" applyBorder="1" applyAlignment="1">
      <alignment horizontal="center" vertical="center"/>
    </xf>
    <xf numFmtId="0" fontId="3" fillId="16" borderId="0" xfId="0" applyFont="1" applyFill="1"/>
    <xf numFmtId="0" fontId="1" fillId="16" borderId="0" xfId="0" applyFont="1" applyFill="1"/>
    <xf numFmtId="49" fontId="0" fillId="16" borderId="0" xfId="0" applyNumberFormat="1" applyFill="1" applyAlignment="1">
      <alignment horizontal="center"/>
    </xf>
    <xf numFmtId="0" fontId="0" fillId="16" borderId="7" xfId="0" applyFill="1" applyBorder="1"/>
    <xf numFmtId="9" fontId="0" fillId="16" borderId="7" xfId="0" applyNumberFormat="1" applyFill="1" applyBorder="1"/>
    <xf numFmtId="0" fontId="3" fillId="16" borderId="9" xfId="0" applyFont="1" applyFill="1" applyBorder="1" applyAlignment="1">
      <alignment horizontal="center" wrapText="1"/>
    </xf>
    <xf numFmtId="0" fontId="3" fillId="16" borderId="10" xfId="0" applyFont="1" applyFill="1" applyBorder="1" applyAlignment="1">
      <alignment horizontal="center" wrapText="1"/>
    </xf>
    <xf numFmtId="0" fontId="3" fillId="16" borderId="11" xfId="0" applyFont="1" applyFill="1" applyBorder="1" applyAlignment="1">
      <alignment horizontal="center" wrapText="1"/>
    </xf>
    <xf numFmtId="0" fontId="6" fillId="16" borderId="12" xfId="0" applyFont="1" applyFill="1" applyBorder="1" applyAlignment="1">
      <alignment horizontal="center" wrapText="1"/>
    </xf>
    <xf numFmtId="0" fontId="6" fillId="16" borderId="13" xfId="0" applyFont="1" applyFill="1" applyBorder="1" applyAlignment="1">
      <alignment horizontal="center" wrapText="1"/>
    </xf>
    <xf numFmtId="0" fontId="1" fillId="16" borderId="12" xfId="0" applyFont="1" applyFill="1" applyBorder="1"/>
    <xf numFmtId="0" fontId="1" fillId="16" borderId="13" xfId="0" applyFont="1" applyFill="1" applyBorder="1"/>
    <xf numFmtId="0" fontId="4" fillId="16" borderId="12" xfId="0" applyFont="1" applyFill="1" applyBorder="1"/>
    <xf numFmtId="0" fontId="4" fillId="16" borderId="13" xfId="0" applyFont="1" applyFill="1" applyBorder="1"/>
    <xf numFmtId="169" fontId="5" fillId="16" borderId="15" xfId="0" applyNumberFormat="1" applyFont="1" applyFill="1" applyBorder="1" applyAlignment="1">
      <alignment horizontal="center" vertical="center"/>
    </xf>
    <xf numFmtId="0" fontId="16" fillId="16" borderId="24" xfId="0" applyFont="1" applyFill="1" applyBorder="1"/>
    <xf numFmtId="0" fontId="16" fillId="16" borderId="25" xfId="0" applyFont="1" applyFill="1" applyBorder="1"/>
    <xf numFmtId="0" fontId="16" fillId="16" borderId="26" xfId="0" applyFont="1" applyFill="1" applyBorder="1"/>
    <xf numFmtId="0" fontId="16" fillId="16" borderId="27" xfId="0" applyFont="1" applyFill="1" applyBorder="1"/>
    <xf numFmtId="170" fontId="6" fillId="16" borderId="28" xfId="0" applyNumberFormat="1" applyFont="1" applyFill="1" applyBorder="1" applyAlignment="1">
      <alignment horizontal="center"/>
    </xf>
    <xf numFmtId="170" fontId="6" fillId="16" borderId="29" xfId="0" applyNumberFormat="1" applyFont="1" applyFill="1" applyBorder="1" applyAlignment="1">
      <alignment horizontal="center"/>
    </xf>
    <xf numFmtId="170" fontId="6" fillId="16" borderId="30" xfId="0" applyNumberFormat="1" applyFont="1" applyFill="1" applyBorder="1" applyAlignment="1">
      <alignment horizontal="center"/>
    </xf>
    <xf numFmtId="169" fontId="6" fillId="16" borderId="31" xfId="0" applyNumberFormat="1" applyFont="1" applyFill="1" applyBorder="1" applyAlignment="1">
      <alignment horizontal="center"/>
    </xf>
    <xf numFmtId="169" fontId="6" fillId="16" borderId="32" xfId="0" applyNumberFormat="1" applyFont="1" applyFill="1" applyBorder="1" applyAlignment="1">
      <alignment horizontal="center"/>
    </xf>
    <xf numFmtId="169" fontId="6" fillId="16" borderId="33" xfId="0" applyNumberFormat="1" applyFont="1" applyFill="1" applyBorder="1" applyAlignment="1">
      <alignment horizontal="center"/>
    </xf>
    <xf numFmtId="169" fontId="17" fillId="16" borderId="14" xfId="0" applyNumberFormat="1" applyFont="1" applyFill="1" applyBorder="1" applyAlignment="1">
      <alignment horizontal="center" vertical="center"/>
    </xf>
    <xf numFmtId="0" fontId="0" fillId="17" borderId="0" xfId="0" applyFill="1"/>
    <xf numFmtId="0" fontId="7" fillId="17" borderId="1" xfId="0" applyFont="1" applyFill="1" applyBorder="1"/>
    <xf numFmtId="0" fontId="7" fillId="17" borderId="3" xfId="0" applyFont="1" applyFill="1" applyBorder="1"/>
    <xf numFmtId="0" fontId="7" fillId="17" borderId="3" xfId="0" applyFont="1" applyFill="1" applyBorder="1" applyAlignment="1">
      <alignment wrapText="1"/>
    </xf>
    <xf numFmtId="0" fontId="7" fillId="17" borderId="8" xfId="0" applyFont="1" applyFill="1" applyBorder="1" applyAlignment="1">
      <alignment horizontal="center"/>
    </xf>
    <xf numFmtId="167" fontId="15" fillId="17" borderId="22" xfId="0" applyNumberFormat="1" applyFont="1" applyFill="1" applyBorder="1" applyAlignment="1">
      <alignment horizontal="center"/>
    </xf>
    <xf numFmtId="166" fontId="15" fillId="17" borderId="23" xfId="0" applyNumberFormat="1" applyFont="1" applyFill="1" applyBorder="1" applyAlignment="1">
      <alignment horizontal="center"/>
    </xf>
    <xf numFmtId="168" fontId="15" fillId="17" borderId="23" xfId="0" applyNumberFormat="1" applyFont="1" applyFill="1" applyBorder="1" applyAlignment="1">
      <alignment horizontal="center"/>
    </xf>
    <xf numFmtId="9" fontId="7" fillId="17" borderId="35" xfId="0" applyNumberFormat="1" applyFont="1" applyFill="1" applyBorder="1" applyAlignment="1">
      <alignment horizontal="center"/>
    </xf>
    <xf numFmtId="9" fontId="7" fillId="17" borderId="36" xfId="0" applyNumberFormat="1" applyFont="1" applyFill="1" applyBorder="1" applyAlignment="1">
      <alignment horizontal="center"/>
    </xf>
    <xf numFmtId="9" fontId="7" fillId="17" borderId="37" xfId="0" applyNumberFormat="1" applyFont="1" applyFill="1" applyBorder="1" applyAlignment="1">
      <alignment horizontal="center"/>
    </xf>
    <xf numFmtId="9" fontId="7" fillId="17" borderId="38" xfId="0" applyNumberFormat="1" applyFont="1" applyFill="1" applyBorder="1" applyAlignment="1">
      <alignment horizontal="center"/>
    </xf>
    <xf numFmtId="166" fontId="8" fillId="17" borderId="18" xfId="0" applyNumberFormat="1" applyFont="1" applyFill="1" applyBorder="1" applyAlignment="1">
      <alignment horizontal="center"/>
    </xf>
    <xf numFmtId="3" fontId="8" fillId="17" borderId="18" xfId="0" applyNumberFormat="1" applyFont="1" applyFill="1" applyBorder="1" applyAlignment="1">
      <alignment horizontal="center"/>
    </xf>
    <xf numFmtId="168" fontId="8" fillId="17" borderId="18" xfId="0" applyNumberFormat="1" applyFont="1" applyFill="1" applyBorder="1" applyAlignment="1">
      <alignment horizontal="center"/>
    </xf>
    <xf numFmtId="165" fontId="7" fillId="17" borderId="20" xfId="0" applyNumberFormat="1" applyFont="1" applyFill="1" applyBorder="1" applyAlignment="1">
      <alignment horizontal="center" vertical="center"/>
    </xf>
    <xf numFmtId="167" fontId="8" fillId="17" borderId="2" xfId="0" applyNumberFormat="1" applyFont="1" applyFill="1" applyBorder="1" applyAlignment="1">
      <alignment horizontal="center"/>
    </xf>
    <xf numFmtId="167" fontId="8" fillId="17" borderId="17" xfId="0" applyNumberFormat="1" applyFont="1" applyFill="1" applyBorder="1" applyAlignment="1">
      <alignment horizontal="center"/>
    </xf>
    <xf numFmtId="3" fontId="8" fillId="17" borderId="3" xfId="0" applyNumberFormat="1" applyFont="1" applyFill="1" applyBorder="1" applyAlignment="1">
      <alignment horizontal="center"/>
    </xf>
    <xf numFmtId="166" fontId="8" fillId="17" borderId="3" xfId="0" applyNumberFormat="1" applyFont="1" applyFill="1" applyBorder="1" applyAlignment="1">
      <alignment horizontal="center"/>
    </xf>
    <xf numFmtId="168" fontId="8" fillId="17" borderId="3" xfId="0" applyNumberFormat="1" applyFont="1" applyFill="1" applyBorder="1" applyAlignment="1">
      <alignment horizontal="center"/>
    </xf>
    <xf numFmtId="165" fontId="7" fillId="17" borderId="4" xfId="0" applyNumberFormat="1" applyFont="1" applyFill="1" applyBorder="1" applyAlignment="1">
      <alignment horizontal="center" vertical="center"/>
    </xf>
    <xf numFmtId="166" fontId="8" fillId="17" borderId="19" xfId="0" applyNumberFormat="1" applyFont="1" applyFill="1" applyBorder="1" applyAlignment="1">
      <alignment horizontal="center"/>
    </xf>
    <xf numFmtId="3" fontId="8" fillId="17" borderId="19" xfId="0" applyNumberFormat="1" applyFont="1" applyFill="1" applyBorder="1" applyAlignment="1">
      <alignment horizontal="center"/>
    </xf>
    <xf numFmtId="168" fontId="8" fillId="17" borderId="19" xfId="0" applyNumberFormat="1" applyFont="1" applyFill="1" applyBorder="1" applyAlignment="1">
      <alignment horizontal="center"/>
    </xf>
    <xf numFmtId="165" fontId="7" fillId="17" borderId="21" xfId="0" applyNumberFormat="1" applyFont="1" applyFill="1" applyBorder="1" applyAlignment="1">
      <alignment horizontal="center" vertical="center"/>
    </xf>
    <xf numFmtId="167" fontId="3" fillId="18" borderId="16" xfId="0" applyNumberFormat="1" applyFont="1" applyFill="1" applyBorder="1" applyAlignment="1">
      <alignment horizontal="center"/>
    </xf>
    <xf numFmtId="166" fontId="3" fillId="18" borderId="3" xfId="0" applyNumberFormat="1" applyFont="1" applyFill="1" applyBorder="1" applyAlignment="1">
      <alignment horizontal="center"/>
    </xf>
    <xf numFmtId="168" fontId="3" fillId="18" borderId="19" xfId="0" applyNumberFormat="1" applyFont="1" applyFill="1" applyBorder="1" applyAlignment="1">
      <alignment horizontal="center"/>
    </xf>
    <xf numFmtId="3" fontId="3" fillId="18" borderId="23" xfId="0" applyNumberFormat="1" applyFont="1" applyFill="1" applyBorder="1" applyAlignment="1">
      <alignment horizontal="center"/>
    </xf>
    <xf numFmtId="168" fontId="3" fillId="18" borderId="23" xfId="0" applyNumberFormat="1" applyFont="1" applyFill="1" applyBorder="1" applyAlignment="1">
      <alignment horizontal="center"/>
    </xf>
    <xf numFmtId="165" fontId="22" fillId="18" borderId="34" xfId="0" applyNumberFormat="1" applyFont="1" applyFill="1" applyBorder="1" applyAlignment="1">
      <alignment horizontal="center" vertical="center"/>
    </xf>
    <xf numFmtId="0" fontId="2" fillId="16" borderId="0" xfId="0" applyFont="1" applyFill="1"/>
    <xf numFmtId="0" fontId="23" fillId="16" borderId="0" xfId="0" applyFont="1" applyFill="1" applyAlignment="1">
      <alignment horizontal="center" vertical="center" wrapText="1"/>
    </xf>
  </cellXfs>
  <cellStyles count="31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uro" xfId="19"/>
    <cellStyle name="Euro 2" xfId="20"/>
    <cellStyle name="Komma 2" xfId="21"/>
    <cellStyle name="Komma 2 2" xfId="22"/>
    <cellStyle name="Komma 3" xfId="23"/>
    <cellStyle name="Prozent 2" xfId="24"/>
    <cellStyle name="Prozent 3" xfId="25"/>
    <cellStyle name="Prozent 4" xfId="26"/>
    <cellStyle name="Standard" xfId="0" builtinId="0"/>
    <cellStyle name="Standard 2" xfId="27"/>
    <cellStyle name="Standard 2 2" xfId="28"/>
    <cellStyle name="Standard 3" xfId="29"/>
    <cellStyle name="Standard 4" xfId="30"/>
  </cellStyles>
  <dxfs count="1">
    <dxf>
      <font>
        <condense val="0"/>
        <extend val="0"/>
        <color indexed="62"/>
      </font>
    </dxf>
  </dxfs>
  <tableStyles count="0" defaultTableStyle="TableStyleMedium2" defaultPivotStyle="PivotStyleLight16"/>
  <colors>
    <mruColors>
      <color rgb="FF50695F"/>
      <color rgb="FF1438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'CF Treiber'!$C$3:$G$3</c:f>
              <c:strCache>
                <c:ptCount val="5"/>
                <c:pt idx="1">
                  <c:v>Menge</c:v>
                </c:pt>
                <c:pt idx="2">
                  <c:v>Preis</c:v>
                </c:pt>
                <c:pt idx="3">
                  <c:v>var. Kosten</c:v>
                </c:pt>
                <c:pt idx="4">
                  <c:v>Fixkosten</c:v>
                </c:pt>
              </c:strCache>
            </c:strRef>
          </c:cat>
          <c:val>
            <c:numRef>
              <c:f>'CF Treiber'!#REF!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A4B-4E62-86D8-4D940986624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'CF Treiber'!#REF!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'CF Treiber'!$C$3:$G$3</c:f>
              <c:strCache>
                <c:ptCount val="5"/>
                <c:pt idx="1">
                  <c:v>Menge</c:v>
                </c:pt>
                <c:pt idx="2">
                  <c:v>Preis</c:v>
                </c:pt>
                <c:pt idx="3">
                  <c:v>var. Kosten</c:v>
                </c:pt>
                <c:pt idx="4">
                  <c:v>Fixkosten</c:v>
                </c:pt>
              </c:strCache>
            </c:strRef>
          </c:cat>
          <c:val>
            <c:numRef>
              <c:f>'CF Treiber'!#REF!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A4B-4E62-86D8-4D940986624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'CF Treiber'!#REF!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'CF Treiber'!$C$3:$G$3</c:f>
              <c:strCache>
                <c:ptCount val="5"/>
                <c:pt idx="1">
                  <c:v>Menge</c:v>
                </c:pt>
                <c:pt idx="2">
                  <c:v>Preis</c:v>
                </c:pt>
                <c:pt idx="3">
                  <c:v>var. Kosten</c:v>
                </c:pt>
                <c:pt idx="4">
                  <c:v>Fixkosten</c:v>
                </c:pt>
              </c:strCache>
            </c:strRef>
          </c:cat>
          <c:val>
            <c:numRef>
              <c:f>'CF Treiber'!#REF!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A4B-4E62-86D8-4D940986624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'CF Treiber'!#REF!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400648"/>
        <c:axId val="187402216"/>
      </c:lineChart>
      <c:catAx>
        <c:axId val="18740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740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02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€-2]\ 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7400648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E0E0E0" mc:Ignorable="a14" a14:legacySpreadsheetColorIndex="22">
                <a:gamma/>
                <a:tint val="48627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Auswirkung einer Veränderung in ...</a:t>
            </a:r>
          </a:p>
        </c:rich>
      </c:tx>
      <c:layout>
        <c:manualLayout>
          <c:xMode val="edge"/>
          <c:yMode val="edge"/>
          <c:x val="0.34250002433255794"/>
          <c:y val="2.3715415019762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25"/>
          <c:y val="0.15810307193187981"/>
          <c:w val="0.66528873301602132"/>
          <c:h val="0.699606093298568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'CF Treiber'!$B$40</c:f>
              <c:strCache>
                <c:ptCount val="1"/>
                <c:pt idx="0">
                  <c:v>Umsatz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6699" mc:Ignorable="a14" a14:legacySpreadsheetColorIndex="54"/>
                </a:gs>
                <a:gs pos="50000">
                  <a:srgbClr xmlns:mc="http://schemas.openxmlformats.org/markup-compatibility/2006" xmlns:a14="http://schemas.microsoft.com/office/drawing/2010/main" val="8B8BB2" mc:Ignorable="a14" a14:legacySpreadsheetColorIndex="54">
                    <a:gamma/>
                    <a:tint val="7568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6699" mc:Ignorable="a14" a14:legacySpreadsheetColorIndex="54"/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Treiber'!$C$40:$G$40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3-45DC-BB83-4561A99E8A0F}"/>
            </c:ext>
          </c:extLst>
        </c:ser>
        <c:ser>
          <c:idx val="1"/>
          <c:order val="1"/>
          <c:tx>
            <c:strRef>
              <c:f>'CF Treiber'!$B$41</c:f>
              <c:strCache>
                <c:ptCount val="1"/>
                <c:pt idx="0">
                  <c:v>var. Kosten</c:v>
                </c:pt>
              </c:strCache>
            </c:strRef>
          </c:tx>
          <c:spPr>
            <a:solidFill>
              <a:srgbClr val="14382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Treiber'!$C$41:$G$41</c:f>
              <c:numCache>
                <c:formatCode>General</c:formatCode>
                <c:ptCount val="5"/>
                <c:pt idx="0">
                  <c:v>644000</c:v>
                </c:pt>
                <c:pt idx="1">
                  <c:v>644000</c:v>
                </c:pt>
                <c:pt idx="2">
                  <c:v>644000</c:v>
                </c:pt>
                <c:pt idx="3">
                  <c:v>644000</c:v>
                </c:pt>
                <c:pt idx="4">
                  <c:v>644000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63-45DC-BB83-4561A99E8A0F}"/>
            </c:ext>
          </c:extLst>
        </c:ser>
        <c:ser>
          <c:idx val="2"/>
          <c:order val="2"/>
          <c:tx>
            <c:strRef>
              <c:f>'CF Treiber'!$B$42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Treiber'!$C$42:$G$42</c:f>
              <c:numCache>
                <c:formatCode>General</c:formatCode>
                <c:ptCount val="5"/>
                <c:pt idx="0">
                  <c:v>970000</c:v>
                </c:pt>
                <c:pt idx="1">
                  <c:v>970000</c:v>
                </c:pt>
                <c:pt idx="2">
                  <c:v>970000</c:v>
                </c:pt>
                <c:pt idx="3">
                  <c:v>970000</c:v>
                </c:pt>
                <c:pt idx="4">
                  <c:v>970000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63-45DC-BB83-4561A99E8A0F}"/>
            </c:ext>
          </c:extLst>
        </c:ser>
        <c:ser>
          <c:idx val="3"/>
          <c:order val="3"/>
          <c:tx>
            <c:strRef>
              <c:f>'CF Treiber'!$B$43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rgbClr val="50695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Treiber'!$C$43:$G$43</c:f>
              <c:numCache>
                <c:formatCode>General</c:formatCode>
                <c:ptCount val="5"/>
                <c:pt idx="0">
                  <c:v>755000</c:v>
                </c:pt>
                <c:pt idx="1">
                  <c:v>755000</c:v>
                </c:pt>
                <c:pt idx="2">
                  <c:v>755000</c:v>
                </c:pt>
                <c:pt idx="3">
                  <c:v>755000</c:v>
                </c:pt>
                <c:pt idx="4">
                  <c:v>755000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63-45DC-BB83-4561A99E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79814840"/>
        <c:axId val="483398952"/>
      </c:barChart>
      <c:catAx>
        <c:axId val="479814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33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3398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9814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0436711041926"/>
          <c:y val="0.14173732418125876"/>
          <c:w val="0.15842173114764188"/>
          <c:h val="0.731529161264480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Scroll" dx="15" fmlaLink="$F$5" horiz="1" inc="5" max="100" page="10" val="50"/>
</file>

<file path=xl/ctrlProps/ctrlProp2.xml><?xml version="1.0" encoding="utf-8"?>
<formControlPr xmlns="http://schemas.microsoft.com/office/spreadsheetml/2009/9/main" objectType="Scroll" dx="15" fmlaLink="$D$5" horiz="1" inc="5" max="100" page="10" val="50"/>
</file>

<file path=xl/ctrlProps/ctrlProp3.xml><?xml version="1.0" encoding="utf-8"?>
<formControlPr xmlns="http://schemas.microsoft.com/office/spreadsheetml/2009/9/main" objectType="Scroll" dx="15" fmlaLink="$E$5" horiz="1" inc="5" max="100" page="10" val="50"/>
</file>

<file path=xl/ctrlProps/ctrlProp4.xml><?xml version="1.0" encoding="utf-8"?>
<formControlPr xmlns="http://schemas.microsoft.com/office/spreadsheetml/2009/9/main" objectType="Scroll" dx="15" fmlaLink="$G$5" horiz="1" inc="5" max="100" page="10" val="5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17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1100" name="Diagramm 4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19050</xdr:colOff>
          <xdr:row>3</xdr:row>
          <xdr:rowOff>19050</xdr:rowOff>
        </xdr:from>
        <xdr:to>
          <xdr:col>5</xdr:col>
          <xdr:colOff>1304925</xdr:colOff>
          <xdr:row>4</xdr:row>
          <xdr:rowOff>76200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3</xdr:row>
          <xdr:rowOff>19050</xdr:rowOff>
        </xdr:from>
        <xdr:to>
          <xdr:col>3</xdr:col>
          <xdr:colOff>1295400</xdr:colOff>
          <xdr:row>4</xdr:row>
          <xdr:rowOff>66675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3</xdr:row>
          <xdr:rowOff>19050</xdr:rowOff>
        </xdr:from>
        <xdr:to>
          <xdr:col>5</xdr:col>
          <xdr:colOff>0</xdr:colOff>
          <xdr:row>4</xdr:row>
          <xdr:rowOff>76200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3</xdr:row>
          <xdr:rowOff>19050</xdr:rowOff>
        </xdr:from>
        <xdr:to>
          <xdr:col>6</xdr:col>
          <xdr:colOff>1304925</xdr:colOff>
          <xdr:row>4</xdr:row>
          <xdr:rowOff>66675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50800</xdr:colOff>
      <xdr:row>16</xdr:row>
      <xdr:rowOff>38100</xdr:rowOff>
    </xdr:from>
    <xdr:to>
      <xdr:col>6</xdr:col>
      <xdr:colOff>863600</xdr:colOff>
      <xdr:row>31</xdr:row>
      <xdr:rowOff>25400</xdr:rowOff>
    </xdr:to>
    <xdr:graphicFrame macro="">
      <xdr:nvGraphicFramePr>
        <xdr:cNvPr id="1101" name="Diagramm 13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_Offline_Workspace\Helmut\2%20PROJ%20HL\1%20AKT%20PROJ\Wagner%20Cordial%20Sanotel%20Bad%20Gastein%20HL%2010075\5%20AUS%20int\KER%20Cordial%202009%202010%20V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Offline_Workspace\Helmut\pr&#228;sentation%20fr&#252;hjahrsforum\Break%20Even%20Berechnung%20Hotelzuba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Basisdaten)"/>
      <sheetName val="Deckblatt"/>
      <sheetName val="Einleitung"/>
      <sheetName val="Management Summary"/>
      <sheetName val="Kennzahlen"/>
      <sheetName val="Monats-Auslastung"/>
      <sheetName val="Auslastungs-Diagramm"/>
      <sheetName val="Tages-Auslastung "/>
      <sheetName val="Wechselwirkung"/>
      <sheetName val="KERF"/>
      <sheetName val="Aufstellung WES"/>
      <sheetName val="2009 bereinigt"/>
      <sheetName val="2008 bereinigt"/>
      <sheetName val="Verbindlichkeiten"/>
      <sheetName val="Break Even"/>
      <sheetName val="(Dateneingabe N)"/>
      <sheetName val="(Dateneingabe N -1)"/>
      <sheetName val="(Dateneingabe N -2)"/>
      <sheetName val="(Benchmarks)"/>
      <sheetName val="(Benchmarkauswahl)"/>
      <sheetName val="(Erklärungen)"/>
      <sheetName val="(Datenexport)"/>
      <sheetName val="Saldenliste 2008"/>
      <sheetName val="Saldenliste 2009"/>
      <sheetName val="Saldenliste MOnate 2009"/>
      <sheetName val="Umsätze Auslastungen Cordial"/>
      <sheetName val="Pers.Daten 09 (1)"/>
      <sheetName val="Pers.Daten 09 (2)"/>
      <sheetName val="Saldenliste Aug. 2010"/>
      <sheetName val="Saldenliste 09"/>
      <sheetName val="Saldenliste 08"/>
      <sheetName val="Saldenliste 07"/>
      <sheetName val="Alter"/>
      <sheetName val="Gastmotive"/>
      <sheetName val="Länder"/>
      <sheetName val="Marktsegment"/>
      <sheetName val="Partner Sommer"/>
      <sheetName val="Partner Winter"/>
      <sheetName val="Vertr.Wege"/>
      <sheetName val="Zimmerbelegung Tage 09"/>
      <sheetName val="Zimmerbelegung Tage 10"/>
      <sheetName val="Tabelle1"/>
      <sheetName val="Tabelle3"/>
    </sheetNames>
    <sheetDataSet>
      <sheetData sheetId="0">
        <row r="5">
          <cell r="E5" t="str">
            <v>Cordial Sanotel Bad Gastein</v>
          </cell>
        </row>
      </sheetData>
      <sheetData sheetId="1"/>
      <sheetData sheetId="2"/>
      <sheetData sheetId="3"/>
      <sheetData sheetId="4"/>
      <sheetData sheetId="5">
        <row r="27">
          <cell r="AR27">
            <v>45327</v>
          </cell>
        </row>
      </sheetData>
      <sheetData sheetId="6" refreshError="1"/>
      <sheetData sheetId="7"/>
      <sheetData sheetId="8"/>
      <sheetData sheetId="9">
        <row r="29">
          <cell r="K29">
            <v>421.19126999999997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elgruppenoptimierung"/>
      <sheetName val="Stellenplan 2007"/>
      <sheetName val="MAKO 2007"/>
      <sheetName val="BREAK EVEN"/>
      <sheetName val="Deckblatt"/>
      <sheetName val="Beschreibung"/>
      <sheetName val="KV-Löhne"/>
      <sheetName val="Lohnnebenkosten"/>
      <sheetName val="Brutto-Netto-Tabelle"/>
      <sheetName val="Monatsvergleich"/>
      <sheetName val="MAKO Grafik"/>
      <sheetName val="Nov"/>
      <sheetName val="Dez"/>
      <sheetName val="Jän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Stellenplan_2007"/>
      <sheetName val="MAKO_2007"/>
      <sheetName val="BREAK_EVEN"/>
      <sheetName val="MAKO_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4"/>
  <sheetViews>
    <sheetView showGridLines="0" tabSelected="1" zoomScale="140" zoomScaleNormal="140" workbookViewId="0">
      <selection activeCell="L33" sqref="L33"/>
    </sheetView>
  </sheetViews>
  <sheetFormatPr baseColWidth="10" defaultColWidth="11.42578125" defaultRowHeight="12.75" outlineLevelRow="1" x14ac:dyDescent="0.2"/>
  <cols>
    <col min="1" max="1" width="1.140625" style="1" customWidth="1"/>
    <col min="2" max="2" width="24" style="1" customWidth="1"/>
    <col min="3" max="3" width="16.28515625" style="1" customWidth="1"/>
    <col min="4" max="7" width="18.85546875" style="1" customWidth="1"/>
    <col min="8" max="8" width="1.140625" style="1" customWidth="1"/>
    <col min="9" max="16384" width="11.42578125" style="1"/>
  </cols>
  <sheetData>
    <row r="1" spans="1:19" ht="8.25" customHeight="1" x14ac:dyDescent="0.2">
      <c r="A1" s="65" t="s">
        <v>20</v>
      </c>
      <c r="B1" s="65"/>
      <c r="C1" s="65"/>
    </row>
    <row r="2" spans="1:19" ht="15" outlineLevel="1" x14ac:dyDescent="0.2">
      <c r="A2" s="65"/>
      <c r="B2" s="65"/>
      <c r="C2" s="65"/>
      <c r="D2" s="11" t="s">
        <v>13</v>
      </c>
      <c r="E2" s="12" t="s">
        <v>13</v>
      </c>
      <c r="F2" s="12" t="s">
        <v>13</v>
      </c>
      <c r="G2" s="13" t="s">
        <v>13</v>
      </c>
    </row>
    <row r="3" spans="1:19" ht="18" customHeight="1" x14ac:dyDescent="0.25">
      <c r="A3" s="65"/>
      <c r="B3" s="65"/>
      <c r="C3" s="65"/>
      <c r="D3" s="14" t="s">
        <v>14</v>
      </c>
      <c r="E3" s="2" t="s">
        <v>5</v>
      </c>
      <c r="F3" s="2" t="s">
        <v>6</v>
      </c>
      <c r="G3" s="15" t="s">
        <v>1</v>
      </c>
    </row>
    <row r="4" spans="1:19" ht="12.75" customHeight="1" outlineLevel="1" x14ac:dyDescent="0.2">
      <c r="A4" s="65"/>
      <c r="B4" s="65"/>
      <c r="C4" s="65"/>
      <c r="D4" s="16"/>
      <c r="E4" s="3"/>
      <c r="F4" s="3"/>
      <c r="G4" s="17"/>
    </row>
    <row r="5" spans="1:19" ht="12.75" customHeight="1" outlineLevel="1" thickBot="1" x14ac:dyDescent="0.25">
      <c r="A5" s="65"/>
      <c r="B5" s="65"/>
      <c r="C5" s="65"/>
      <c r="D5" s="18">
        <v>50</v>
      </c>
      <c r="E5" s="4">
        <v>50</v>
      </c>
      <c r="F5" s="4">
        <v>50</v>
      </c>
      <c r="G5" s="19">
        <v>50</v>
      </c>
      <c r="S5" s="64"/>
    </row>
    <row r="6" spans="1:19" ht="21" customHeight="1" thickBot="1" x14ac:dyDescent="0.3">
      <c r="B6" s="32"/>
      <c r="C6" s="36" t="s">
        <v>3</v>
      </c>
      <c r="D6" s="31">
        <f>(+D5-50)/100</f>
        <v>0</v>
      </c>
      <c r="E6" s="5">
        <f>(+E5-50)/100</f>
        <v>0</v>
      </c>
      <c r="F6" s="5">
        <f>(+F5-50)/100</f>
        <v>0</v>
      </c>
      <c r="G6" s="20">
        <f>(+G5-50)/100</f>
        <v>0</v>
      </c>
      <c r="Q6" s="64"/>
      <c r="S6" s="64"/>
    </row>
    <row r="7" spans="1:19" ht="15.75" x14ac:dyDescent="0.25">
      <c r="B7" s="33" t="s">
        <v>10</v>
      </c>
      <c r="C7" s="37">
        <v>23000</v>
      </c>
      <c r="D7" s="58">
        <f>+$C$7+$C$7*D6</f>
        <v>23000</v>
      </c>
      <c r="E7" s="48">
        <f>+C7</f>
        <v>23000</v>
      </c>
      <c r="F7" s="48">
        <f>+C7</f>
        <v>23000</v>
      </c>
      <c r="G7" s="49">
        <f>+C7</f>
        <v>23000</v>
      </c>
    </row>
    <row r="8" spans="1:19" ht="15.75" x14ac:dyDescent="0.25">
      <c r="B8" s="34" t="s">
        <v>0</v>
      </c>
      <c r="C8" s="38">
        <v>103</v>
      </c>
      <c r="D8" s="44">
        <f>+$C$8</f>
        <v>103</v>
      </c>
      <c r="E8" s="59">
        <f>+C8+C8*E6</f>
        <v>103</v>
      </c>
      <c r="F8" s="51">
        <f>+C8</f>
        <v>103</v>
      </c>
      <c r="G8" s="54">
        <f>+C8</f>
        <v>103</v>
      </c>
    </row>
    <row r="9" spans="1:19" ht="15.75" x14ac:dyDescent="0.25">
      <c r="B9" s="34" t="s">
        <v>2</v>
      </c>
      <c r="C9" s="61">
        <f>+C8*C7</f>
        <v>2369000</v>
      </c>
      <c r="D9" s="45">
        <f>+D8*D7</f>
        <v>2369000</v>
      </c>
      <c r="E9" s="50">
        <f>+E8*E7</f>
        <v>2369000</v>
      </c>
      <c r="F9" s="50">
        <f>+C9</f>
        <v>2369000</v>
      </c>
      <c r="G9" s="55">
        <f>+C9</f>
        <v>2369000</v>
      </c>
    </row>
    <row r="10" spans="1:19" ht="15.75" x14ac:dyDescent="0.25">
      <c r="B10" s="34" t="s">
        <v>11</v>
      </c>
      <c r="C10" s="38">
        <v>28</v>
      </c>
      <c r="D10" s="44">
        <f>+C10</f>
        <v>28</v>
      </c>
      <c r="E10" s="51">
        <f>+C10</f>
        <v>28</v>
      </c>
      <c r="F10" s="59">
        <f>+C10*F6+C10</f>
        <v>28</v>
      </c>
      <c r="G10" s="54">
        <f>+C10</f>
        <v>28</v>
      </c>
    </row>
    <row r="11" spans="1:19" ht="15.75" x14ac:dyDescent="0.25">
      <c r="B11" s="34" t="s">
        <v>12</v>
      </c>
      <c r="C11" s="62">
        <f>+C7*C10</f>
        <v>644000</v>
      </c>
      <c r="D11" s="46">
        <f>+D10*D7</f>
        <v>644000</v>
      </c>
      <c r="E11" s="52">
        <f>+E10*E7</f>
        <v>644000</v>
      </c>
      <c r="F11" s="52">
        <f>+F10*F7</f>
        <v>644000</v>
      </c>
      <c r="G11" s="56">
        <f>+C11</f>
        <v>644000</v>
      </c>
    </row>
    <row r="12" spans="1:19" ht="15.75" x14ac:dyDescent="0.25">
      <c r="B12" s="34" t="s">
        <v>1</v>
      </c>
      <c r="C12" s="39">
        <v>970000</v>
      </c>
      <c r="D12" s="46">
        <f>+$C$12</f>
        <v>970000</v>
      </c>
      <c r="E12" s="52">
        <f>+$C$12</f>
        <v>970000</v>
      </c>
      <c r="F12" s="52">
        <f>+C12</f>
        <v>970000</v>
      </c>
      <c r="G12" s="60">
        <f>+C12+C12*G6</f>
        <v>970000</v>
      </c>
    </row>
    <row r="13" spans="1:19" ht="38.25" x14ac:dyDescent="0.2">
      <c r="B13" s="35" t="s">
        <v>19</v>
      </c>
      <c r="C13" s="63">
        <f>+C9-C11-C12</f>
        <v>755000</v>
      </c>
      <c r="D13" s="47">
        <f>+D9-D11-D12</f>
        <v>755000</v>
      </c>
      <c r="E13" s="53">
        <f>+E9-E11-E12</f>
        <v>755000</v>
      </c>
      <c r="F13" s="53">
        <f>+F9-F11-F12</f>
        <v>755000</v>
      </c>
      <c r="G13" s="57">
        <f>+G9-G11-G12</f>
        <v>755000</v>
      </c>
    </row>
    <row r="14" spans="1:19" ht="16.5" thickBot="1" x14ac:dyDescent="0.3">
      <c r="B14" s="35" t="s">
        <v>4</v>
      </c>
      <c r="C14" s="40">
        <f>+C13/C9</f>
        <v>0.31869987336428873</v>
      </c>
      <c r="D14" s="41">
        <f>+D13/D9</f>
        <v>0.31869987336428873</v>
      </c>
      <c r="E14" s="42">
        <f>+E13/E9</f>
        <v>0.31869987336428873</v>
      </c>
      <c r="F14" s="42">
        <f>+F13/F9</f>
        <v>0.31869987336428873</v>
      </c>
      <c r="G14" s="43">
        <f>+G13/G9</f>
        <v>0.31869987336428873</v>
      </c>
    </row>
    <row r="15" spans="1:19" s="6" customFormat="1" ht="19.5" customHeight="1" x14ac:dyDescent="0.25">
      <c r="B15" s="21" t="s">
        <v>8</v>
      </c>
      <c r="C15" s="22"/>
      <c r="D15" s="25">
        <f>D13-$C$13</f>
        <v>0</v>
      </c>
      <c r="E15" s="26">
        <f>E13-$C$13</f>
        <v>0</v>
      </c>
      <c r="F15" s="26">
        <f>F13-$C$13</f>
        <v>0</v>
      </c>
      <c r="G15" s="27">
        <f>G13-$C$13</f>
        <v>0</v>
      </c>
    </row>
    <row r="16" spans="1:19" s="6" customFormat="1" ht="19.5" customHeight="1" thickBot="1" x14ac:dyDescent="0.3">
      <c r="B16" s="23" t="s">
        <v>9</v>
      </c>
      <c r="C16" s="24"/>
      <c r="D16" s="28">
        <f>+(D13-$C$13)/$C$13</f>
        <v>0</v>
      </c>
      <c r="E16" s="29">
        <f>+(E13-$C$13)/$C$13</f>
        <v>0</v>
      </c>
      <c r="F16" s="29">
        <f>+(F13-$C$13)/$C$13</f>
        <v>0</v>
      </c>
      <c r="G16" s="30">
        <f>+(G13-$C$13)/$C$13</f>
        <v>0</v>
      </c>
    </row>
    <row r="17" spans="3:7" x14ac:dyDescent="0.2">
      <c r="C17" s="7"/>
      <c r="D17" s="7"/>
      <c r="E17" s="7"/>
      <c r="F17" s="7"/>
      <c r="G17" s="7"/>
    </row>
    <row r="38" spans="2:7" x14ac:dyDescent="0.2">
      <c r="D38" s="8"/>
      <c r="E38" s="8"/>
      <c r="F38" s="8"/>
      <c r="G38" s="8"/>
    </row>
    <row r="39" spans="2:7" x14ac:dyDescent="0.2">
      <c r="B39" s="9"/>
      <c r="C39" s="9" t="str">
        <f>+C6</f>
        <v>BASIS</v>
      </c>
      <c r="D39" s="10" t="s">
        <v>15</v>
      </c>
      <c r="E39" s="9" t="s">
        <v>16</v>
      </c>
      <c r="F39" s="9" t="s">
        <v>17</v>
      </c>
      <c r="G39" s="9" t="s">
        <v>18</v>
      </c>
    </row>
    <row r="40" spans="2:7" hidden="1" outlineLevel="1" x14ac:dyDescent="0.2">
      <c r="B40" s="9" t="str">
        <f t="shared" ref="B40:G40" si="0">+B9</f>
        <v>Umsatz</v>
      </c>
      <c r="C40" s="9">
        <f t="shared" si="0"/>
        <v>2369000</v>
      </c>
      <c r="D40" s="9">
        <f t="shared" si="0"/>
        <v>2369000</v>
      </c>
      <c r="E40" s="9">
        <f t="shared" si="0"/>
        <v>2369000</v>
      </c>
      <c r="F40" s="9">
        <f t="shared" si="0"/>
        <v>2369000</v>
      </c>
      <c r="G40" s="9">
        <f t="shared" si="0"/>
        <v>2369000</v>
      </c>
    </row>
    <row r="41" spans="2:7" collapsed="1" x14ac:dyDescent="0.2">
      <c r="B41" s="9" t="s">
        <v>6</v>
      </c>
      <c r="C41" s="9">
        <f t="shared" ref="C41:G43" si="1">+C11</f>
        <v>644000</v>
      </c>
      <c r="D41" s="9">
        <f t="shared" si="1"/>
        <v>644000</v>
      </c>
      <c r="E41" s="9">
        <f t="shared" si="1"/>
        <v>644000</v>
      </c>
      <c r="F41" s="9">
        <f t="shared" si="1"/>
        <v>644000</v>
      </c>
      <c r="G41" s="9">
        <f t="shared" si="1"/>
        <v>644000</v>
      </c>
    </row>
    <row r="42" spans="2:7" x14ac:dyDescent="0.2">
      <c r="B42" s="9" t="str">
        <f>+B12</f>
        <v>Fixkosten</v>
      </c>
      <c r="C42" s="9">
        <f t="shared" si="1"/>
        <v>970000</v>
      </c>
      <c r="D42" s="9">
        <f t="shared" si="1"/>
        <v>970000</v>
      </c>
      <c r="E42" s="9">
        <f t="shared" si="1"/>
        <v>970000</v>
      </c>
      <c r="F42" s="9">
        <f t="shared" si="1"/>
        <v>970000</v>
      </c>
      <c r="G42" s="9">
        <f t="shared" si="1"/>
        <v>970000</v>
      </c>
    </row>
    <row r="43" spans="2:7" x14ac:dyDescent="0.2">
      <c r="B43" s="9" t="s">
        <v>7</v>
      </c>
      <c r="C43" s="9">
        <f t="shared" si="1"/>
        <v>755000</v>
      </c>
      <c r="D43" s="9">
        <f t="shared" si="1"/>
        <v>755000</v>
      </c>
      <c r="E43" s="9">
        <f t="shared" si="1"/>
        <v>755000</v>
      </c>
      <c r="F43" s="9">
        <f t="shared" si="1"/>
        <v>755000</v>
      </c>
      <c r="G43" s="9">
        <f t="shared" si="1"/>
        <v>755000</v>
      </c>
    </row>
    <row r="44" spans="2:7" x14ac:dyDescent="0.2">
      <c r="B44" s="9"/>
      <c r="C44" s="9"/>
      <c r="D44" s="9"/>
      <c r="E44" s="9"/>
      <c r="F44" s="9"/>
      <c r="G44" s="9"/>
    </row>
  </sheetData>
  <mergeCells count="1">
    <mergeCell ref="A1:C5"/>
  </mergeCells>
  <phoneticPr fontId="0" type="noConversion"/>
  <conditionalFormatting sqref="D15:G16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>
                  <from>
                    <xdr:col>5</xdr:col>
                    <xdr:colOff>19050</xdr:colOff>
                    <xdr:row>3</xdr:row>
                    <xdr:rowOff>19050</xdr:rowOff>
                  </from>
                  <to>
                    <xdr:col>5</xdr:col>
                    <xdr:colOff>1304925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Scroll Bar 8">
              <controlPr defaultSize="0" autoPict="0">
                <anchor>
                  <from>
                    <xdr:col>3</xdr:col>
                    <xdr:colOff>9525</xdr:colOff>
                    <xdr:row>3</xdr:row>
                    <xdr:rowOff>19050</xdr:rowOff>
                  </from>
                  <to>
                    <xdr:col>3</xdr:col>
                    <xdr:colOff>1295400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Scroll Bar 9">
              <controlPr defaultSize="0" autoPict="0">
                <anchor>
                  <from>
                    <xdr:col>4</xdr:col>
                    <xdr:colOff>9525</xdr:colOff>
                    <xdr:row>3</xdr:row>
                    <xdr:rowOff>19050</xdr:rowOff>
                  </from>
                  <to>
                    <xdr:col>5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Scroll Bar 10">
              <controlPr defaultSize="0" autoPict="0">
                <anchor>
                  <from>
                    <xdr:col>6</xdr:col>
                    <xdr:colOff>9525</xdr:colOff>
                    <xdr:row>3</xdr:row>
                    <xdr:rowOff>19050</xdr:rowOff>
                  </from>
                  <to>
                    <xdr:col>6</xdr:col>
                    <xdr:colOff>1304925</xdr:colOff>
                    <xdr:row>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38449EA3B42441A3F00C134D810D25" ma:contentTypeVersion="22" ma:contentTypeDescription="Ein neues Dokument erstellen." ma:contentTypeScope="" ma:versionID="943718b261cd686a6f8fd4bfcdd4970c">
  <xsd:schema xmlns:xsd="http://www.w3.org/2001/XMLSchema" xmlns:xs="http://www.w3.org/2001/XMLSchema" xmlns:p="http://schemas.microsoft.com/office/2006/metadata/properties" xmlns:ns2="b093e080-1343-411e-b475-1eb539f4b9f9" xmlns:ns3="ea5bc410-fdf8-4955-9889-fadd110987d4" targetNamespace="http://schemas.microsoft.com/office/2006/metadata/properties" ma:root="true" ma:fieldsID="429b504e0405f45020663f191b96f897" ns2:_="" ns3:_="">
    <xsd:import namespace="b093e080-1343-411e-b475-1eb539f4b9f9"/>
    <xsd:import namespace="ea5bc410-fdf8-4955-9889-fadd110987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HyperLink" minOccurs="0"/>
                <xsd:element ref="ns3:MediaServiceObjectDetectorVersions" minOccurs="0"/>
                <xsd:element ref="ns3:MediaServiceSearchProperties" minOccurs="0"/>
                <xsd:element ref="ns3:Hyerlin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3e080-1343-411e-b475-1eb539f4b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28db3d-9a00-48ad-a0e2-15e3969b2453}" ma:internalName="TaxCatchAll" ma:showField="CatchAllData" ma:web="b093e080-1343-411e-b475-1eb539f4b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bc410-fdf8-4955-9889-fadd11098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3fec6d-0d7d-4138-9c41-7bf0d8553e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erlink" ma:index="28" nillable="true" ma:displayName="Hyerlink" ma:format="Hyperlink" ma:internalName="Hy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5bc410-fdf8-4955-9889-fadd110987d4">
      <Terms xmlns="http://schemas.microsoft.com/office/infopath/2007/PartnerControls"/>
    </lcf76f155ced4ddcb4097134ff3c332f>
    <TaxCatchAll xmlns="b093e080-1343-411e-b475-1eb539f4b9f9" xsi:nil="true"/>
    <_Flow_SignoffStatus xmlns="ea5bc410-fdf8-4955-9889-fadd110987d4" xsi:nil="true"/>
    <HyperLink xmlns="ea5bc410-fdf8-4955-9889-fadd110987d4">
      <Url xsi:nil="true"/>
      <Description xsi:nil="true"/>
    </HyperLink>
    <Hyerlink xmlns="ea5bc410-fdf8-4955-9889-fadd110987d4">
      <Url xsi:nil="true"/>
      <Description xsi:nil="true"/>
    </Hyerlink>
  </documentManagement>
</p:properties>
</file>

<file path=customXml/itemProps1.xml><?xml version="1.0" encoding="utf-8"?>
<ds:datastoreItem xmlns:ds="http://schemas.openxmlformats.org/officeDocument/2006/customXml" ds:itemID="{13C08404-9797-43FF-833D-C603A5275B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4AE07-ABF0-4070-9B33-5E7B958C4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3e080-1343-411e-b475-1eb539f4b9f9"/>
    <ds:schemaRef ds:uri="ea5bc410-fdf8-4955-9889-fadd11098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FEB60-5510-483B-87DC-DCC2C90B1CA9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b093e080-1343-411e-b475-1eb539f4b9f9"/>
    <ds:schemaRef ds:uri="http://schemas.microsoft.com/office/infopath/2007/PartnerControls"/>
    <ds:schemaRef ds:uri="ea5bc410-fdf8-4955-9889-fadd110987d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CF Treiber</vt:lpstr>
      <vt:lpstr>'CF Treiber'!Druckbereich</vt:lpstr>
    </vt:vector>
  </TitlesOfParts>
  <Company>KUP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Daniel.Orasche@kohl.at</dc:creator>
  <cp:lastModifiedBy>Dieter Hardt-Stremayr / GrazTourismus</cp:lastModifiedBy>
  <cp:lastPrinted>2006-02-20T11:38:09Z</cp:lastPrinted>
  <dcterms:created xsi:type="dcterms:W3CDTF">2004-02-13T12:45:04Z</dcterms:created>
  <dcterms:modified xsi:type="dcterms:W3CDTF">2026-01-13T16:36:15Z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0x0101006438449EA3B42441A3F00C134D810D25</vt:lpwstr>
  </property>
  <property fmtid="{D5CDD505-2E9C-101B-9397-08002B2CF9AE}" pid="3" name="MediaServiceImageTags">
    <vt:lpwstr/>
  </property>
</Properties>
</file>